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<sst xmlns="http://schemas.openxmlformats.org/spreadsheetml/2006/main" count="51" uniqueCount="31">
  <si>
    <t>序号</t>
  </si>
  <si>
    <t>姓名</t>
  </si>
  <si>
    <t>准考证号</t>
  </si>
  <si>
    <t>报考单位</t>
  </si>
  <si>
    <t>报考岗位</t>
  </si>
  <si>
    <t>招聘计划数</t>
  </si>
  <si>
    <t>笔试成绩</t>
  </si>
  <si>
    <t>面试成绩</t>
  </si>
  <si>
    <t>综合成绩</t>
  </si>
  <si>
    <t>综合排名</t>
  </si>
  <si>
    <t>是否入围体检</t>
  </si>
  <si>
    <t>备注</t>
  </si>
  <si>
    <t>邵阳市大圳灌区管理局</t>
  </si>
  <si>
    <t>宣传专干</t>
  </si>
  <si>
    <t>是</t>
  </si>
  <si>
    <t>否</t>
  </si>
  <si>
    <t>放弃面试</t>
  </si>
  <si>
    <t>邵阳市大圳灌区管理局红星水利工程管理站</t>
  </si>
  <si>
    <t>水利综合管理一</t>
  </si>
  <si>
    <t>邵阳市大圳灌区管理局所属二级单位（麻林站、大水江站）</t>
  </si>
  <si>
    <t>水利综合管理二</t>
  </si>
  <si>
    <t>邵阳市大圳灌区管理局新虹水利工程管理站</t>
  </si>
  <si>
    <t>工程技术</t>
  </si>
  <si>
    <t>邵阳市大圳灌区管理局麻林水利工程管理站</t>
  </si>
  <si>
    <t>工程造价二</t>
  </si>
  <si>
    <t>缺考</t>
  </si>
  <si>
    <t>邵阳市大圳灌区管理局红旗水利工程管理站</t>
  </si>
  <si>
    <t>渠排工一</t>
  </si>
  <si>
    <t>邵阳市大圳灌区管理局东风水利工程管理站</t>
  </si>
  <si>
    <t>渠排工二</t>
  </si>
  <si>
    <t>邵阳市大圳灌区管理局所属事业单位2021年度公开招聘入围体检人员名单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</si>
</sst>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zoomScalePageLayoutView="0" workbookViewId="0" topLeftCell="A4">
      <selection activeCell="L16" sqref="L16"/>
    </sheetView>
  </sheetViews>
  <sheetFormatPr defaultColWidth="9.00390625" defaultRowHeight="15"/>
  <cols>
    <col min="1" max="1" width="5.421875" style="0" customWidth="1"/>
    <col min="3" max="3" width="13.7109375" style="0" customWidth="1"/>
    <col min="4" max="4" width="25.8515625" style="0" customWidth="1"/>
    <col min="5" max="5" width="13.421875" style="0" customWidth="1"/>
    <col min="6" max="6" width="8.00390625" style="0" customWidth="1"/>
  </cols>
  <sheetData>
    <row r="1" spans="1:12" ht="30" customHeight="1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28.5" customHeight="1">
      <c r="A3" s="1">
        <v>1</v>
      </c>
      <c r="B3" s="2" t="str">
        <f>"肖燕"</f>
        <v>肖燕</v>
      </c>
      <c r="C3" s="2" t="str">
        <f>"2021010524"</f>
        <v>2021010524</v>
      </c>
      <c r="D3" s="5" t="s">
        <v>12</v>
      </c>
      <c r="E3" s="5" t="s">
        <v>13</v>
      </c>
      <c r="F3" s="5">
        <v>1</v>
      </c>
      <c r="G3" s="2">
        <v>78.9</v>
      </c>
      <c r="H3" s="1">
        <v>82.6</v>
      </c>
      <c r="I3" s="1">
        <f>SUM(G3+H3)/2</f>
        <v>80.75</v>
      </c>
      <c r="J3" s="1">
        <v>1</v>
      </c>
      <c r="K3" s="1" t="s">
        <v>14</v>
      </c>
      <c r="L3" s="1"/>
    </row>
    <row r="4" spans="1:12" ht="28.5" customHeight="1">
      <c r="A4" s="1">
        <v>2</v>
      </c>
      <c r="B4" s="2" t="str">
        <f>"陈都有"</f>
        <v>陈都有</v>
      </c>
      <c r="C4" s="2" t="str">
        <f>"2021010523"</f>
        <v>2021010523</v>
      </c>
      <c r="D4" s="6"/>
      <c r="E4" s="6"/>
      <c r="F4" s="6"/>
      <c r="G4" s="2">
        <v>74.5</v>
      </c>
      <c r="H4" s="1">
        <v>74.5</v>
      </c>
      <c r="I4" s="1">
        <f aca="true" t="shared" si="0" ref="I4:I11">SUM(G4+H4)/2</f>
        <v>74.5</v>
      </c>
      <c r="J4" s="1">
        <v>2</v>
      </c>
      <c r="K4" s="1" t="s">
        <v>15</v>
      </c>
      <c r="L4" s="1"/>
    </row>
    <row r="5" spans="1:12" ht="28.5" customHeight="1">
      <c r="A5" s="1">
        <v>3</v>
      </c>
      <c r="B5" s="2" t="str">
        <f>"肖海燕"</f>
        <v>肖海燕</v>
      </c>
      <c r="C5" s="2" t="str">
        <f>"2021010522"</f>
        <v>2021010522</v>
      </c>
      <c r="D5" s="7"/>
      <c r="E5" s="7"/>
      <c r="F5" s="6"/>
      <c r="G5" s="2">
        <v>77.2</v>
      </c>
      <c r="H5" s="1" t="s">
        <v>16</v>
      </c>
      <c r="I5" s="1"/>
      <c r="J5" s="1">
        <v>3</v>
      </c>
      <c r="K5" s="1" t="s">
        <v>15</v>
      </c>
      <c r="L5" s="1"/>
    </row>
    <row r="6" spans="1:12" ht="28.5" customHeight="1">
      <c r="A6" s="1">
        <v>4</v>
      </c>
      <c r="B6" s="2" t="str">
        <f>"覃玉麟"</f>
        <v>覃玉麟</v>
      </c>
      <c r="C6" s="2" t="str">
        <f>"2021040310"</f>
        <v>2021040310</v>
      </c>
      <c r="D6" s="5" t="s">
        <v>17</v>
      </c>
      <c r="E6" s="5" t="s">
        <v>18</v>
      </c>
      <c r="F6" s="5">
        <v>2</v>
      </c>
      <c r="G6" s="2">
        <v>74.2</v>
      </c>
      <c r="H6" s="1">
        <v>76.7</v>
      </c>
      <c r="I6" s="1">
        <f t="shared" si="0"/>
        <v>75.45</v>
      </c>
      <c r="J6" s="1">
        <v>1</v>
      </c>
      <c r="K6" s="1" t="s">
        <v>14</v>
      </c>
      <c r="L6" s="1"/>
    </row>
    <row r="7" spans="1:12" ht="28.5" customHeight="1">
      <c r="A7" s="1">
        <v>5</v>
      </c>
      <c r="B7" s="2" t="str">
        <f>"李俊杰"</f>
        <v>李俊杰</v>
      </c>
      <c r="C7" s="2" t="str">
        <f>"2021040428"</f>
        <v>2021040428</v>
      </c>
      <c r="D7" s="6"/>
      <c r="E7" s="6"/>
      <c r="F7" s="6"/>
      <c r="G7" s="2">
        <v>72.3</v>
      </c>
      <c r="H7" s="1">
        <v>77</v>
      </c>
      <c r="I7" s="1">
        <f t="shared" si="0"/>
        <v>74.65</v>
      </c>
      <c r="J7" s="1">
        <v>2</v>
      </c>
      <c r="K7" s="1" t="s">
        <v>14</v>
      </c>
      <c r="L7" s="1"/>
    </row>
    <row r="8" spans="1:12" ht="28.5" customHeight="1">
      <c r="A8" s="1">
        <v>6</v>
      </c>
      <c r="B8" s="2" t="str">
        <f>"李柠"</f>
        <v>李柠</v>
      </c>
      <c r="C8" s="2" t="str">
        <f>"2021040528"</f>
        <v>2021040528</v>
      </c>
      <c r="D8" s="6"/>
      <c r="E8" s="6"/>
      <c r="F8" s="6"/>
      <c r="G8" s="2">
        <v>66</v>
      </c>
      <c r="H8" s="1">
        <v>75.9</v>
      </c>
      <c r="I8" s="1">
        <f t="shared" si="0"/>
        <v>70.95</v>
      </c>
      <c r="J8" s="1">
        <v>3</v>
      </c>
      <c r="K8" s="1" t="s">
        <v>15</v>
      </c>
      <c r="L8" s="1"/>
    </row>
    <row r="9" spans="1:12" ht="28.5" customHeight="1">
      <c r="A9" s="1">
        <v>7</v>
      </c>
      <c r="B9" s="2" t="str">
        <f>"李丹"</f>
        <v>李丹</v>
      </c>
      <c r="C9" s="2" t="str">
        <f>"2021040206"</f>
        <v>2021040206</v>
      </c>
      <c r="D9" s="6"/>
      <c r="E9" s="6"/>
      <c r="F9" s="6"/>
      <c r="G9" s="2">
        <v>63.4</v>
      </c>
      <c r="H9" s="1">
        <v>76.5</v>
      </c>
      <c r="I9" s="1">
        <f t="shared" si="0"/>
        <v>69.95</v>
      </c>
      <c r="J9" s="1">
        <v>4</v>
      </c>
      <c r="K9" s="1" t="s">
        <v>15</v>
      </c>
      <c r="L9" s="1"/>
    </row>
    <row r="10" spans="1:12" ht="28.5" customHeight="1">
      <c r="A10" s="1">
        <v>8</v>
      </c>
      <c r="B10" s="2" t="str">
        <f>"刘松涛"</f>
        <v>刘松涛</v>
      </c>
      <c r="C10" s="2" t="str">
        <f>"2021040527"</f>
        <v>2021040527</v>
      </c>
      <c r="D10" s="6"/>
      <c r="E10" s="6"/>
      <c r="F10" s="6"/>
      <c r="G10" s="2">
        <v>62.5</v>
      </c>
      <c r="H10" s="1">
        <v>76.4</v>
      </c>
      <c r="I10" s="1">
        <f t="shared" si="0"/>
        <v>69.45</v>
      </c>
      <c r="J10" s="1">
        <v>5</v>
      </c>
      <c r="K10" s="1" t="s">
        <v>15</v>
      </c>
      <c r="L10" s="1"/>
    </row>
    <row r="11" spans="1:12" ht="28.5" customHeight="1">
      <c r="A11" s="1">
        <v>9</v>
      </c>
      <c r="B11" s="2" t="str">
        <f>"刘益铭"</f>
        <v>刘益铭</v>
      </c>
      <c r="C11" s="2" t="str">
        <f>"2021040208"</f>
        <v>2021040208</v>
      </c>
      <c r="D11" s="6"/>
      <c r="E11" s="6"/>
      <c r="F11" s="6"/>
      <c r="G11" s="2">
        <v>63.5</v>
      </c>
      <c r="H11" s="1">
        <v>74.8</v>
      </c>
      <c r="I11" s="1">
        <f t="shared" si="0"/>
        <v>69.15</v>
      </c>
      <c r="J11" s="1">
        <v>6</v>
      </c>
      <c r="K11" s="1" t="s">
        <v>15</v>
      </c>
      <c r="L11" s="1"/>
    </row>
    <row r="12" spans="1:12" ht="28.5" customHeight="1">
      <c r="A12" s="1">
        <v>10</v>
      </c>
      <c r="B12" s="2" t="str">
        <f>"尹奥杰"</f>
        <v>尹奥杰</v>
      </c>
      <c r="C12" s="2" t="str">
        <f>"2021040604"</f>
        <v>2021040604</v>
      </c>
      <c r="D12" s="5" t="s">
        <v>19</v>
      </c>
      <c r="E12" s="5" t="s">
        <v>20</v>
      </c>
      <c r="F12" s="5">
        <v>2</v>
      </c>
      <c r="G12" s="2">
        <v>52.3</v>
      </c>
      <c r="H12" s="1">
        <v>76.7</v>
      </c>
      <c r="I12" s="1">
        <f aca="true" t="shared" si="1" ref="I12:I22">SUM(G12+H12)/2</f>
        <v>64.5</v>
      </c>
      <c r="J12" s="1">
        <v>1</v>
      </c>
      <c r="K12" s="1" t="s">
        <v>14</v>
      </c>
      <c r="L12" s="1"/>
    </row>
    <row r="13" spans="1:12" ht="28.5" customHeight="1">
      <c r="A13" s="1">
        <v>11</v>
      </c>
      <c r="B13" s="2" t="str">
        <f>"刘巍"</f>
        <v>刘巍</v>
      </c>
      <c r="C13" s="2" t="str">
        <f>"2021040606"</f>
        <v>2021040606</v>
      </c>
      <c r="D13" s="6"/>
      <c r="E13" s="6"/>
      <c r="F13" s="6"/>
      <c r="G13" s="2">
        <v>52.1</v>
      </c>
      <c r="H13" s="1">
        <v>73.6</v>
      </c>
      <c r="I13" s="1">
        <f t="shared" si="1"/>
        <v>62.849999999999994</v>
      </c>
      <c r="J13" s="1">
        <v>2</v>
      </c>
      <c r="K13" s="1" t="s">
        <v>14</v>
      </c>
      <c r="L13" s="1"/>
    </row>
    <row r="14" spans="1:12" ht="28.5" customHeight="1">
      <c r="A14" s="1">
        <v>12</v>
      </c>
      <c r="B14" s="3" t="str">
        <f>"陆立彪"</f>
        <v>陆立彪</v>
      </c>
      <c r="C14" s="3" t="str">
        <f>"2021010528"</f>
        <v>2021010528</v>
      </c>
      <c r="D14" s="1" t="s">
        <v>21</v>
      </c>
      <c r="E14" s="1" t="s">
        <v>22</v>
      </c>
      <c r="F14" s="1">
        <v>1</v>
      </c>
      <c r="G14" s="2">
        <v>57</v>
      </c>
      <c r="H14" s="1">
        <v>76.2</v>
      </c>
      <c r="I14" s="1">
        <f t="shared" si="1"/>
        <v>66.6</v>
      </c>
      <c r="J14" s="1">
        <v>1</v>
      </c>
      <c r="K14" s="1" t="s">
        <v>14</v>
      </c>
      <c r="L14" s="1"/>
    </row>
    <row r="15" spans="1:12" ht="28.5" customHeight="1">
      <c r="A15" s="1">
        <v>13</v>
      </c>
      <c r="B15" s="2" t="str">
        <f>"尹恒"</f>
        <v>尹恒</v>
      </c>
      <c r="C15" s="2" t="str">
        <f>"2021030813"</f>
        <v>2021030813</v>
      </c>
      <c r="D15" s="5" t="s">
        <v>23</v>
      </c>
      <c r="E15" s="5" t="s">
        <v>24</v>
      </c>
      <c r="F15" s="5">
        <v>1</v>
      </c>
      <c r="G15" s="2">
        <v>62.4</v>
      </c>
      <c r="H15" s="1">
        <v>80</v>
      </c>
      <c r="I15" s="1">
        <f t="shared" si="1"/>
        <v>71.2</v>
      </c>
      <c r="J15" s="1">
        <v>1</v>
      </c>
      <c r="K15" s="1" t="s">
        <v>14</v>
      </c>
      <c r="L15" s="1"/>
    </row>
    <row r="16" spans="1:12" ht="28.5" customHeight="1">
      <c r="A16" s="1">
        <v>14</v>
      </c>
      <c r="B16" s="2" t="str">
        <f>"陈煜"</f>
        <v>陈煜</v>
      </c>
      <c r="C16" s="2" t="str">
        <f>"2021030805"</f>
        <v>2021030805</v>
      </c>
      <c r="D16" s="6"/>
      <c r="E16" s="6"/>
      <c r="F16" s="6"/>
      <c r="G16" s="2">
        <v>54.2</v>
      </c>
      <c r="H16" s="1">
        <v>78</v>
      </c>
      <c r="I16" s="1">
        <f t="shared" si="1"/>
        <v>66.1</v>
      </c>
      <c r="J16" s="1">
        <v>2</v>
      </c>
      <c r="K16" s="1" t="s">
        <v>15</v>
      </c>
      <c r="L16" s="1"/>
    </row>
    <row r="17" spans="1:12" ht="28.5" customHeight="1">
      <c r="A17" s="1">
        <v>15</v>
      </c>
      <c r="B17" s="2" t="str">
        <f>"陈杰"</f>
        <v>陈杰</v>
      </c>
      <c r="C17" s="2" t="str">
        <f>"2021030803"</f>
        <v>2021030803</v>
      </c>
      <c r="D17" s="7"/>
      <c r="E17" s="7"/>
      <c r="F17" s="6"/>
      <c r="G17" s="2">
        <v>56.2</v>
      </c>
      <c r="H17" s="2" t="s">
        <v>25</v>
      </c>
      <c r="I17" s="1"/>
      <c r="J17" s="1">
        <v>3</v>
      </c>
      <c r="K17" s="1" t="s">
        <v>15</v>
      </c>
      <c r="L17" s="1"/>
    </row>
    <row r="18" spans="1:12" ht="28.5" customHeight="1">
      <c r="A18" s="1">
        <v>16</v>
      </c>
      <c r="B18" s="2" t="str">
        <f>"易云凯"</f>
        <v>易云凯</v>
      </c>
      <c r="C18" s="2" t="str">
        <f>"2021030312"</f>
        <v>2021030312</v>
      </c>
      <c r="D18" s="5" t="s">
        <v>26</v>
      </c>
      <c r="E18" s="5" t="s">
        <v>27</v>
      </c>
      <c r="F18" s="5">
        <v>1</v>
      </c>
      <c r="G18" s="2">
        <v>68.6</v>
      </c>
      <c r="H18" s="1">
        <v>77.2</v>
      </c>
      <c r="I18" s="1">
        <f t="shared" si="1"/>
        <v>72.9</v>
      </c>
      <c r="J18" s="1">
        <v>1</v>
      </c>
      <c r="K18" s="1" t="s">
        <v>14</v>
      </c>
      <c r="L18" s="1"/>
    </row>
    <row r="19" spans="1:12" ht="28.5" customHeight="1">
      <c r="A19" s="1">
        <v>17</v>
      </c>
      <c r="B19" s="2" t="str">
        <f>"金勤"</f>
        <v>金勤</v>
      </c>
      <c r="C19" s="2" t="str">
        <f>"2021030314"</f>
        <v>2021030314</v>
      </c>
      <c r="D19" s="6"/>
      <c r="E19" s="6"/>
      <c r="F19" s="6"/>
      <c r="G19" s="2">
        <v>63.8</v>
      </c>
      <c r="H19" s="1">
        <v>81.8</v>
      </c>
      <c r="I19" s="1">
        <f t="shared" si="1"/>
        <v>72.8</v>
      </c>
      <c r="J19" s="1">
        <v>2</v>
      </c>
      <c r="K19" s="1" t="s">
        <v>15</v>
      </c>
      <c r="L19" s="1"/>
    </row>
    <row r="20" spans="1:12" ht="28.5" customHeight="1">
      <c r="A20" s="1">
        <v>18</v>
      </c>
      <c r="B20" s="2" t="str">
        <f>"陈新星"</f>
        <v>陈新星</v>
      </c>
      <c r="C20" s="2" t="str">
        <f>"2021030316"</f>
        <v>2021030316</v>
      </c>
      <c r="D20" s="7"/>
      <c r="E20" s="7"/>
      <c r="F20" s="7"/>
      <c r="G20" s="2">
        <v>60.4</v>
      </c>
      <c r="H20" s="1">
        <v>72.2</v>
      </c>
      <c r="I20" s="1">
        <f t="shared" si="1"/>
        <v>66.3</v>
      </c>
      <c r="J20" s="1">
        <v>3</v>
      </c>
      <c r="K20" s="1" t="s">
        <v>15</v>
      </c>
      <c r="L20" s="1"/>
    </row>
    <row r="21" spans="1:12" ht="28.5" customHeight="1">
      <c r="A21" s="1">
        <v>19</v>
      </c>
      <c r="B21" s="2" t="str">
        <f>"莫金金"</f>
        <v>莫金金</v>
      </c>
      <c r="C21" s="2" t="str">
        <f>"2021030417"</f>
        <v>2021030417</v>
      </c>
      <c r="D21" s="6" t="s">
        <v>28</v>
      </c>
      <c r="E21" s="5" t="s">
        <v>29</v>
      </c>
      <c r="F21" s="6">
        <v>1</v>
      </c>
      <c r="G21" s="2">
        <v>66.8</v>
      </c>
      <c r="H21" s="1">
        <v>81</v>
      </c>
      <c r="I21" s="1">
        <f t="shared" si="1"/>
        <v>73.9</v>
      </c>
      <c r="J21" s="1">
        <v>1</v>
      </c>
      <c r="K21" s="1" t="s">
        <v>14</v>
      </c>
      <c r="L21" s="1"/>
    </row>
    <row r="22" spans="1:12" ht="28.5" customHeight="1">
      <c r="A22" s="1">
        <v>20</v>
      </c>
      <c r="B22" s="2" t="str">
        <f>"朱果"</f>
        <v>朱果</v>
      </c>
      <c r="C22" s="2" t="str">
        <f>"2021030412"</f>
        <v>2021030412</v>
      </c>
      <c r="D22" s="6"/>
      <c r="E22" s="6"/>
      <c r="F22" s="6"/>
      <c r="G22" s="2">
        <v>68.6</v>
      </c>
      <c r="H22" s="1">
        <v>77.4</v>
      </c>
      <c r="I22" s="1">
        <f t="shared" si="1"/>
        <v>73</v>
      </c>
      <c r="J22" s="1">
        <v>2</v>
      </c>
      <c r="K22" s="1" t="s">
        <v>15</v>
      </c>
      <c r="L22" s="1"/>
    </row>
    <row r="23" spans="1:12" ht="28.5" customHeight="1">
      <c r="A23" s="1">
        <v>21</v>
      </c>
      <c r="B23" s="2" t="str">
        <f>"林文娟"</f>
        <v>林文娟</v>
      </c>
      <c r="C23" s="2" t="str">
        <f>"2021030418"</f>
        <v>2021030418</v>
      </c>
      <c r="D23" s="7"/>
      <c r="E23" s="7"/>
      <c r="F23" s="7"/>
      <c r="G23" s="2">
        <v>63</v>
      </c>
      <c r="H23" s="1" t="s">
        <v>16</v>
      </c>
      <c r="I23" s="1"/>
      <c r="J23" s="1"/>
      <c r="K23" s="1" t="s">
        <v>15</v>
      </c>
      <c r="L23" s="1"/>
    </row>
  </sheetData>
  <sheetProtection/>
  <mergeCells count="19">
    <mergeCell ref="F18:F20"/>
    <mergeCell ref="F21:F23"/>
    <mergeCell ref="D21:D23"/>
    <mergeCell ref="E3:E5"/>
    <mergeCell ref="E6:E11"/>
    <mergeCell ref="E12:E13"/>
    <mergeCell ref="E15:E17"/>
    <mergeCell ref="E18:E20"/>
    <mergeCell ref="E21:E23"/>
    <mergeCell ref="A1:L1"/>
    <mergeCell ref="D3:D5"/>
    <mergeCell ref="D6:D11"/>
    <mergeCell ref="D12:D13"/>
    <mergeCell ref="D15:D17"/>
    <mergeCell ref="D18:D20"/>
    <mergeCell ref="F3:F5"/>
    <mergeCell ref="F6:F11"/>
    <mergeCell ref="F12:F13"/>
    <mergeCell ref="F15:F17"/>
  </mergeCells>
  <printOptions/>
  <pageMargins left="0.9486111111111111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dcterms:created xsi:type="dcterms:W3CDTF">2022-05-30T03:40:55Z</dcterms:created>
  <dcterms:modified xsi:type="dcterms:W3CDTF">2022-06-01T02:14:48Z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